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'Лист1'!$A$1:$M$99</definedName>
  </definedNames>
  <calcPr fullCalcOnLoad="1" refMode="R1C1"/>
</workbook>
</file>

<file path=xl/sharedStrings.xml><?xml version="1.0" encoding="utf-8"?>
<sst xmlns="http://schemas.openxmlformats.org/spreadsheetml/2006/main" count="179" uniqueCount="52">
  <si>
    <t>к приказу ФАС России</t>
  </si>
  <si>
    <t>№ п/п</t>
  </si>
  <si>
    <t>1</t>
  </si>
  <si>
    <t>Зона входа в газораспределитель-ную сеть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</si>
  <si>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</si>
  <si>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</si>
  <si>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</si>
  <si>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</si>
  <si>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</si>
  <si>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</si>
  <si>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</si>
  <si>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</si>
  <si>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</si>
  <si>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</si>
  <si>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</si>
  <si>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</si>
  <si>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</si>
  <si>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</si>
  <si>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</si>
  <si>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</si>
  <si>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</si>
  <si>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Граница разграничения балансовой ответственности с:      1.Коммунально-бытовыми предприятиями         2. Частными лицами   3. Смежными ГРО</t>
  </si>
  <si>
    <t>Граница разграничения балансовой ответственности с:       1. Частными лицами   2. Смежными ГРО</t>
  </si>
  <si>
    <t>Всего</t>
  </si>
  <si>
    <t>5</t>
  </si>
  <si>
    <t>6</t>
  </si>
  <si>
    <t>7</t>
  </si>
  <si>
    <t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2. в подземный газопровод Ду225 слева от автодороги Омск - Черлак между ПК59 и ПК61 (от межпоселкового газопровода ГРП с. Розовка - ГРС-18 пос. Речной)</t>
  </si>
  <si>
    <t>Приложение № 2</t>
  </si>
  <si>
    <t>от 07.04.2014 № 231/14</t>
  </si>
  <si>
    <t>ИНФОРМАЦИЯ</t>
  </si>
  <si>
    <t>Наименование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</si>
  <si>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</si>
  <si>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</si>
  <si>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</si>
  <si>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</si>
  <si>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</si>
  <si>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</si>
  <si>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</si>
  <si>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</si>
  <si>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</si>
  <si>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</si>
  <si>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</si>
  <si>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241,92                        359,29                       398,73                      434,16                         481,46</t>
  </si>
  <si>
    <t xml:space="preserve">236,77                       241,92                      359,29                        398,73                      434,16                      481,46 </t>
  </si>
  <si>
    <t>168,20                        241,00                       241,92                        359,29                       398,73                          434,16                       481,46</t>
  </si>
  <si>
    <t>168,20                        241,92                        359,29                       398,73                       434,16                        481,46</t>
  </si>
  <si>
    <t>241,92                       359,29                        398,73                       434,16                        481,46</t>
  </si>
  <si>
    <t>апрель</t>
  </si>
  <si>
    <t>май</t>
  </si>
  <si>
    <t>июнь</t>
  </si>
  <si>
    <t>О НАЛИЧИИ (ОТСУТСТВИИ) ТЕХНИЧЕСКОЙ ВОЗМОЖНОСТИ ДОСТУПА К РЕГУЛИРУЕМЫМ УСЛУГАМ ПО ТРАНСПОРТИРОВКЕ ГАЗА ПО ГАЗОРАСПРЕДЕЛИТЕЛЬНЫМ СЕТЯМ за 2 квартал 2014 года ООО "Омскгазсеть"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</si>
</sst>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89" fontId="4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89" fontId="6" fillId="24" borderId="10" xfId="0" applyNumberFormat="1" applyFont="1" applyFill="1" applyBorder="1" applyAlignment="1">
      <alignment horizontal="center" vertical="center" wrapText="1"/>
    </xf>
    <xf numFmtId="189" fontId="4" fillId="24" borderId="10" xfId="0" applyNumberFormat="1" applyFont="1" applyFill="1" applyBorder="1" applyAlignment="1">
      <alignment horizontal="center" vertical="distributed" wrapText="1"/>
    </xf>
    <xf numFmtId="0" fontId="4" fillId="24" borderId="10" xfId="0" applyFont="1" applyFill="1" applyBorder="1" applyAlignment="1">
      <alignment horizontal="center" vertical="distributed" wrapText="1"/>
    </xf>
    <xf numFmtId="0" fontId="30" fillId="24" borderId="10" xfId="0" applyFont="1" applyFill="1" applyBorder="1" applyAlignment="1">
      <alignment horizontal="center" vertical="center" wrapText="1"/>
    </xf>
    <xf numFmtId="189" fontId="30" fillId="24" borderId="10" xfId="0" applyNumberFormat="1" applyFont="1" applyFill="1" applyBorder="1" applyAlignment="1">
      <alignment horizontal="center" vertical="center" wrapText="1"/>
    </xf>
    <xf numFmtId="189" fontId="28" fillId="24" borderId="10" xfId="0" applyNumberFormat="1" applyFont="1" applyFill="1" applyBorder="1" applyAlignment="1">
      <alignment horizontal="center" vertical="center" wrapText="1"/>
    </xf>
    <xf numFmtId="4" fontId="0" fillId="24" borderId="14" xfId="0" applyNumberFormat="1" applyFill="1" applyBorder="1" applyAlignment="1">
      <alignment wrapText="1"/>
    </xf>
    <xf numFmtId="4" fontId="0" fillId="24" borderId="15" xfId="0" applyNumberFormat="1" applyFill="1" applyBorder="1" applyAlignment="1">
      <alignment wrapText="1"/>
    </xf>
    <xf numFmtId="4" fontId="0" fillId="24" borderId="16" xfId="0" applyNumberFormat="1" applyFill="1" applyBorder="1" applyAlignment="1">
      <alignment horizontal="center" vertical="center" wrapText="1"/>
    </xf>
    <xf numFmtId="4" fontId="0" fillId="24" borderId="17" xfId="0" applyNumberForma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2" fontId="4" fillId="24" borderId="16" xfId="0" applyNumberFormat="1" applyFont="1" applyFill="1" applyBorder="1" applyAlignment="1">
      <alignment horizontal="center" vertical="center" wrapText="1"/>
    </xf>
    <xf numFmtId="2" fontId="4" fillId="24" borderId="19" xfId="0" applyNumberFormat="1" applyFont="1" applyFill="1" applyBorder="1" applyAlignment="1">
      <alignment horizontal="center" vertical="center" wrapText="1"/>
    </xf>
    <xf numFmtId="2" fontId="4" fillId="24" borderId="17" xfId="0" applyNumberFormat="1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2" fontId="4" fillId="24" borderId="20" xfId="0" applyNumberFormat="1" applyFont="1" applyFill="1" applyBorder="1" applyAlignment="1">
      <alignment horizontal="center" vertical="center" wrapText="1"/>
    </xf>
    <xf numFmtId="4" fontId="4" fillId="24" borderId="18" xfId="0" applyNumberFormat="1" applyFont="1" applyFill="1" applyBorder="1" applyAlignment="1">
      <alignment horizontal="center" vertical="center" wrapText="1"/>
    </xf>
    <xf numFmtId="4" fontId="0" fillId="24" borderId="21" xfId="0" applyNumberFormat="1" applyFill="1" applyBorder="1" applyAlignment="1">
      <alignment horizontal="center" vertical="center" wrapText="1"/>
    </xf>
    <xf numFmtId="4" fontId="0" fillId="24" borderId="19" xfId="0" applyNumberFormat="1" applyFill="1" applyBorder="1" applyAlignment="1">
      <alignment horizontal="center" vertical="center" wrapText="1"/>
    </xf>
    <xf numFmtId="4" fontId="0" fillId="24" borderId="0" xfId="0" applyNumberFormat="1" applyFill="1" applyBorder="1" applyAlignment="1">
      <alignment horizontal="center" vertical="center" wrapText="1"/>
    </xf>
    <xf numFmtId="4" fontId="0" fillId="24" borderId="19" xfId="0" applyNumberFormat="1" applyFill="1" applyBorder="1" applyAlignment="1">
      <alignment wrapText="1"/>
    </xf>
    <xf numFmtId="4" fontId="0" fillId="24" borderId="0" xfId="0" applyNumberFormat="1" applyFill="1" applyAlignment="1">
      <alignment wrapText="1"/>
    </xf>
    <xf numFmtId="4" fontId="0" fillId="24" borderId="14" xfId="0" applyNumberFormat="1" applyFill="1" applyBorder="1" applyAlignment="1">
      <alignment horizontal="center" vertical="center" wrapText="1"/>
    </xf>
    <xf numFmtId="4" fontId="0" fillId="24" borderId="20" xfId="0" applyNumberForma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4" fontId="0" fillId="24" borderId="22" xfId="0" applyNumberFormat="1" applyFill="1" applyBorder="1" applyAlignment="1">
      <alignment horizontal="center" vertical="center" wrapText="1"/>
    </xf>
    <xf numFmtId="4" fontId="0" fillId="24" borderId="23" xfId="0" applyNumberFormat="1" applyFill="1" applyBorder="1" applyAlignment="1">
      <alignment horizontal="center" vertical="center" wrapText="1"/>
    </xf>
    <xf numFmtId="189" fontId="4" fillId="24" borderId="11" xfId="0" applyNumberFormat="1" applyFont="1" applyFill="1" applyBorder="1" applyAlignment="1">
      <alignment horizontal="center" vertical="center" wrapText="1"/>
    </xf>
    <xf numFmtId="189" fontId="36" fillId="24" borderId="22" xfId="0" applyNumberFormat="1" applyFont="1" applyFill="1" applyBorder="1" applyAlignment="1">
      <alignment horizontal="center" wrapText="1"/>
    </xf>
    <xf numFmtId="189" fontId="36" fillId="24" borderId="23" xfId="0" applyNumberFormat="1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wrapText="1"/>
    </xf>
    <xf numFmtId="0" fontId="36" fillId="24" borderId="23" xfId="0" applyFont="1" applyFill="1" applyBorder="1" applyAlignment="1">
      <alignment horizont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189" fontId="4" fillId="24" borderId="22" xfId="0" applyNumberFormat="1" applyFont="1" applyFill="1" applyBorder="1" applyAlignment="1">
      <alignment horizontal="center" vertical="center" wrapText="1"/>
    </xf>
    <xf numFmtId="189" fontId="4" fillId="24" borderId="23" xfId="0" applyNumberFormat="1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1" fontId="4" fillId="24" borderId="18" xfId="0" applyNumberFormat="1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" fontId="4" fillId="24" borderId="19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1" fontId="4" fillId="24" borderId="14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89" fontId="6" fillId="24" borderId="11" xfId="0" applyNumberFormat="1" applyFont="1" applyFill="1" applyBorder="1" applyAlignment="1">
      <alignment horizontal="center" vertical="distributed" wrapText="1"/>
    </xf>
    <xf numFmtId="0" fontId="29" fillId="24" borderId="22" xfId="0" applyFont="1" applyFill="1" applyBorder="1" applyAlignment="1">
      <alignment horizontal="center" wrapText="1"/>
    </xf>
    <xf numFmtId="0" fontId="29" fillId="24" borderId="23" xfId="0" applyFont="1" applyFill="1" applyBorder="1" applyAlignment="1">
      <alignment horizontal="center" wrapText="1"/>
    </xf>
    <xf numFmtId="189" fontId="6" fillId="24" borderId="11" xfId="0" applyNumberFormat="1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36" fillId="2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24" borderId="16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0" xfId="0" applyFill="1" applyBorder="1" applyAlignment="1">
      <alignment/>
    </xf>
    <xf numFmtId="0" fontId="33" fillId="0" borderId="0" xfId="0" applyFont="1" applyAlignment="1">
      <alignment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2" fontId="4" fillId="24" borderId="23" xfId="0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="110" zoomScaleNormal="90" zoomScaleSheetLayoutView="110" zoomScalePageLayoutView="0" workbookViewId="0" topLeftCell="A1">
      <selection activeCell="A7" sqref="A7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21.7109375" style="0" customWidth="1"/>
    <col min="4" max="4" width="15.28125" style="0" customWidth="1"/>
    <col min="5" max="5" width="5.57421875" style="0" customWidth="1"/>
    <col min="6" max="6" width="7.57421875" style="0" customWidth="1"/>
    <col min="7" max="8" width="13.140625" style="0" customWidth="1"/>
    <col min="9" max="9" width="9.421875" style="0" customWidth="1"/>
    <col min="10" max="10" width="10.28125" style="0" customWidth="1"/>
    <col min="11" max="11" width="7.140625" style="0" customWidth="1"/>
    <col min="12" max="12" width="9.7109375" style="0" customWidth="1"/>
    <col min="13" max="13" width="15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83" t="s">
        <v>28</v>
      </c>
      <c r="L1" s="83"/>
      <c r="M1" s="8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85" t="s">
        <v>0</v>
      </c>
      <c r="L2" s="85"/>
      <c r="M2" s="86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5" t="s">
        <v>29</v>
      </c>
      <c r="L3" s="85"/>
      <c r="M3" s="86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2.75">
      <c r="A5" s="91" t="s">
        <v>30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84"/>
    </row>
    <row r="6" spans="1:13" ht="28.5" customHeight="1">
      <c r="A6" s="92" t="s">
        <v>51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84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3" ht="153.75" customHeight="1">
      <c r="A8" s="5" t="s">
        <v>1</v>
      </c>
      <c r="B8" s="6" t="s">
        <v>31</v>
      </c>
      <c r="C8" s="6" t="s">
        <v>3</v>
      </c>
      <c r="D8" s="6" t="s">
        <v>4</v>
      </c>
      <c r="E8" s="87" t="s">
        <v>32</v>
      </c>
      <c r="F8" s="88"/>
      <c r="G8" s="9" t="s">
        <v>33</v>
      </c>
      <c r="H8" s="10" t="s">
        <v>34</v>
      </c>
      <c r="I8" s="87" t="s">
        <v>35</v>
      </c>
      <c r="J8" s="89"/>
      <c r="K8" s="90" t="s">
        <v>36</v>
      </c>
      <c r="L8" s="90"/>
      <c r="M8" s="6" t="s">
        <v>37</v>
      </c>
    </row>
    <row r="9" spans="1:13" ht="20.25" customHeight="1">
      <c r="A9" s="7">
        <v>1</v>
      </c>
      <c r="B9" s="7">
        <v>2</v>
      </c>
      <c r="C9" s="7">
        <v>3</v>
      </c>
      <c r="D9" s="7">
        <v>4</v>
      </c>
      <c r="E9" s="94">
        <v>5</v>
      </c>
      <c r="F9" s="95"/>
      <c r="G9" s="8">
        <v>6</v>
      </c>
      <c r="H9" s="8">
        <v>7</v>
      </c>
      <c r="I9" s="115">
        <v>8</v>
      </c>
      <c r="J9" s="116"/>
      <c r="K9" s="93">
        <v>9</v>
      </c>
      <c r="L9" s="93"/>
      <c r="M9" s="5">
        <v>10</v>
      </c>
    </row>
    <row r="10" spans="1:13" ht="12.75" customHeight="1">
      <c r="A10" s="59" t="s">
        <v>2</v>
      </c>
      <c r="B10" s="63" t="s">
        <v>5</v>
      </c>
      <c r="C10" s="75" t="s">
        <v>15</v>
      </c>
      <c r="D10" s="71" t="s">
        <v>20</v>
      </c>
      <c r="E10" s="53" t="s">
        <v>43</v>
      </c>
      <c r="F10" s="96"/>
      <c r="G10" s="53" t="s">
        <v>43</v>
      </c>
      <c r="H10" s="45" t="s">
        <v>38</v>
      </c>
      <c r="I10" s="79" t="s">
        <v>23</v>
      </c>
      <c r="J10" s="79">
        <f>J15+J16+J17</f>
        <v>17.275724</v>
      </c>
      <c r="K10" s="79" t="s">
        <v>23</v>
      </c>
      <c r="L10" s="79">
        <f>L15+L16+L17</f>
        <v>18.083151</v>
      </c>
      <c r="M10" s="102" t="s">
        <v>41</v>
      </c>
    </row>
    <row r="11" spans="1:13" ht="3" customHeight="1">
      <c r="A11" s="60"/>
      <c r="B11" s="64"/>
      <c r="C11" s="68"/>
      <c r="D11" s="72"/>
      <c r="E11" s="97"/>
      <c r="F11" s="98"/>
      <c r="G11" s="97"/>
      <c r="H11" s="52"/>
      <c r="I11" s="80"/>
      <c r="J11" s="80"/>
      <c r="K11" s="80"/>
      <c r="L11" s="80"/>
      <c r="M11" s="103"/>
    </row>
    <row r="12" spans="1:13" ht="9" customHeight="1" hidden="1">
      <c r="A12" s="60"/>
      <c r="B12" s="64"/>
      <c r="C12" s="68"/>
      <c r="D12" s="72"/>
      <c r="E12" s="97"/>
      <c r="F12" s="98"/>
      <c r="G12" s="97"/>
      <c r="H12" s="52"/>
      <c r="I12" s="80"/>
      <c r="J12" s="80"/>
      <c r="K12" s="80"/>
      <c r="L12" s="80"/>
      <c r="M12" s="103"/>
    </row>
    <row r="13" spans="1:13" ht="4.5" customHeight="1" hidden="1">
      <c r="A13" s="60"/>
      <c r="B13" s="64"/>
      <c r="C13" s="68"/>
      <c r="D13" s="72"/>
      <c r="E13" s="97"/>
      <c r="F13" s="98"/>
      <c r="G13" s="97"/>
      <c r="H13" s="52"/>
      <c r="I13" s="80"/>
      <c r="J13" s="80"/>
      <c r="K13" s="80"/>
      <c r="L13" s="80"/>
      <c r="M13" s="103"/>
    </row>
    <row r="14" spans="1:13" ht="17.25" customHeight="1" hidden="1">
      <c r="A14" s="60"/>
      <c r="B14" s="64"/>
      <c r="C14" s="68"/>
      <c r="D14" s="72"/>
      <c r="E14" s="97"/>
      <c r="F14" s="98"/>
      <c r="G14" s="97"/>
      <c r="H14" s="52"/>
      <c r="I14" s="81"/>
      <c r="J14" s="81"/>
      <c r="K14" s="81"/>
      <c r="L14" s="81"/>
      <c r="M14" s="103"/>
    </row>
    <row r="15" spans="1:13" ht="12.75">
      <c r="A15" s="60"/>
      <c r="B15" s="64"/>
      <c r="C15" s="68"/>
      <c r="D15" s="72"/>
      <c r="E15" s="97"/>
      <c r="F15" s="98"/>
      <c r="G15" s="97"/>
      <c r="H15" s="52"/>
      <c r="I15" s="16" t="s">
        <v>48</v>
      </c>
      <c r="J15" s="13">
        <f>(81.9+9754.886)/1000</f>
        <v>9.836786</v>
      </c>
      <c r="K15" s="16" t="s">
        <v>48</v>
      </c>
      <c r="L15" s="13">
        <f>(14.751+10052.286)/1000</f>
        <v>10.067037000000001</v>
      </c>
      <c r="M15" s="103"/>
    </row>
    <row r="16" spans="1:13" ht="12.75">
      <c r="A16" s="60"/>
      <c r="B16" s="64"/>
      <c r="C16" s="68"/>
      <c r="D16" s="72"/>
      <c r="E16" s="97"/>
      <c r="F16" s="98"/>
      <c r="G16" s="97"/>
      <c r="H16" s="52"/>
      <c r="I16" s="17" t="s">
        <v>49</v>
      </c>
      <c r="J16" s="13">
        <f>(27.6+4508.391)/1000</f>
        <v>4.535991</v>
      </c>
      <c r="K16" s="17" t="s">
        <v>49</v>
      </c>
      <c r="L16" s="13">
        <f>(2.559+4638.265)/1000</f>
        <v>4.640824</v>
      </c>
      <c r="M16" s="103"/>
    </row>
    <row r="17" spans="1:13" ht="12.75">
      <c r="A17" s="60"/>
      <c r="B17" s="64"/>
      <c r="C17" s="68"/>
      <c r="D17" s="73"/>
      <c r="E17" s="97"/>
      <c r="F17" s="98"/>
      <c r="G17" s="97"/>
      <c r="H17" s="82"/>
      <c r="I17" s="16" t="s">
        <v>50</v>
      </c>
      <c r="J17" s="13">
        <f>(5+2897.947)/1000</f>
        <v>2.902947</v>
      </c>
      <c r="K17" s="16" t="s">
        <v>50</v>
      </c>
      <c r="L17" s="13">
        <f>(0.213+3375.077)/1000</f>
        <v>3.3752900000000006</v>
      </c>
      <c r="M17" s="103"/>
    </row>
    <row r="18" spans="1:13" ht="15" customHeight="1">
      <c r="A18" s="60"/>
      <c r="B18" s="64"/>
      <c r="C18" s="68"/>
      <c r="D18" s="73"/>
      <c r="E18" s="97"/>
      <c r="F18" s="98"/>
      <c r="G18" s="97"/>
      <c r="H18" s="45" t="s">
        <v>39</v>
      </c>
      <c r="I18" s="14" t="s">
        <v>23</v>
      </c>
      <c r="J18" s="15">
        <f>J19+J20+J21</f>
        <v>0.137941</v>
      </c>
      <c r="K18" s="14" t="s">
        <v>23</v>
      </c>
      <c r="L18" s="15">
        <f>L19+L20+L21</f>
        <v>0.12265000000000001</v>
      </c>
      <c r="M18" s="103"/>
    </row>
    <row r="19" spans="1:13" ht="12.75" customHeight="1">
      <c r="A19" s="61"/>
      <c r="B19" s="65"/>
      <c r="C19" s="69"/>
      <c r="D19" s="73"/>
      <c r="E19" s="97"/>
      <c r="F19" s="98"/>
      <c r="G19" s="97"/>
      <c r="H19" s="52"/>
      <c r="I19" s="16" t="s">
        <v>48</v>
      </c>
      <c r="J19" s="13">
        <f>(1.3+82.019)/1000</f>
        <v>0.083319</v>
      </c>
      <c r="K19" s="16" t="s">
        <v>48</v>
      </c>
      <c r="L19" s="13">
        <v>0.08</v>
      </c>
      <c r="M19" s="103"/>
    </row>
    <row r="20" spans="1:13" ht="13.5" customHeight="1">
      <c r="A20" s="61"/>
      <c r="B20" s="65"/>
      <c r="C20" s="69"/>
      <c r="D20" s="73"/>
      <c r="E20" s="97"/>
      <c r="F20" s="98"/>
      <c r="G20" s="97"/>
      <c r="H20" s="52"/>
      <c r="I20" s="17" t="s">
        <v>49</v>
      </c>
      <c r="J20" s="13">
        <f>(0.3+28.322)/1000</f>
        <v>0.028622</v>
      </c>
      <c r="K20" s="17" t="s">
        <v>49</v>
      </c>
      <c r="L20" s="13">
        <f>(0.471+22.829)/1000</f>
        <v>0.0233</v>
      </c>
      <c r="M20" s="103"/>
    </row>
    <row r="21" spans="1:13" ht="12" customHeight="1">
      <c r="A21" s="62"/>
      <c r="B21" s="66"/>
      <c r="C21" s="70"/>
      <c r="D21" s="74"/>
      <c r="E21" s="99"/>
      <c r="F21" s="100"/>
      <c r="G21" s="99"/>
      <c r="H21" s="52"/>
      <c r="I21" s="16" t="s">
        <v>50</v>
      </c>
      <c r="J21" s="13">
        <v>0.026</v>
      </c>
      <c r="K21" s="16" t="s">
        <v>50</v>
      </c>
      <c r="L21" s="13">
        <f>(0.508+18.842)/1000</f>
        <v>0.01935</v>
      </c>
      <c r="M21" s="104"/>
    </row>
    <row r="22" spans="1:13" ht="9.75" customHeight="1">
      <c r="A22" s="59" t="s">
        <v>12</v>
      </c>
      <c r="B22" s="63" t="s">
        <v>6</v>
      </c>
      <c r="C22" s="75" t="s">
        <v>16</v>
      </c>
      <c r="D22" s="71" t="s">
        <v>20</v>
      </c>
      <c r="E22" s="31" t="s">
        <v>44</v>
      </c>
      <c r="F22" s="32"/>
      <c r="G22" s="31" t="s">
        <v>44</v>
      </c>
      <c r="H22" s="45" t="s">
        <v>38</v>
      </c>
      <c r="I22" s="76" t="s">
        <v>23</v>
      </c>
      <c r="J22" s="76">
        <f>J27+J28+J29</f>
        <v>185.8379</v>
      </c>
      <c r="K22" s="76" t="s">
        <v>23</v>
      </c>
      <c r="L22" s="76">
        <f>L27+L28+L29</f>
        <v>175.08434499999998</v>
      </c>
      <c r="M22" s="112" t="s">
        <v>41</v>
      </c>
    </row>
    <row r="23" spans="1:13" ht="5.25" customHeight="1">
      <c r="A23" s="60"/>
      <c r="B23" s="64"/>
      <c r="C23" s="68"/>
      <c r="D23" s="72"/>
      <c r="E23" s="33"/>
      <c r="F23" s="34"/>
      <c r="G23" s="33"/>
      <c r="H23" s="52"/>
      <c r="I23" s="77"/>
      <c r="J23" s="77"/>
      <c r="K23" s="77"/>
      <c r="L23" s="77"/>
      <c r="M23" s="113"/>
    </row>
    <row r="24" spans="1:13" ht="1.5" customHeight="1">
      <c r="A24" s="60"/>
      <c r="B24" s="64"/>
      <c r="C24" s="68"/>
      <c r="D24" s="72"/>
      <c r="E24" s="33"/>
      <c r="F24" s="34"/>
      <c r="G24" s="33"/>
      <c r="H24" s="52"/>
      <c r="I24" s="77"/>
      <c r="J24" s="77"/>
      <c r="K24" s="77"/>
      <c r="L24" s="77"/>
      <c r="M24" s="113"/>
    </row>
    <row r="25" spans="1:13" ht="12.75" customHeight="1" hidden="1">
      <c r="A25" s="60"/>
      <c r="B25" s="64"/>
      <c r="C25" s="68"/>
      <c r="D25" s="72"/>
      <c r="E25" s="33"/>
      <c r="F25" s="34"/>
      <c r="G25" s="33"/>
      <c r="H25" s="52"/>
      <c r="I25" s="77"/>
      <c r="J25" s="77"/>
      <c r="K25" s="77"/>
      <c r="L25" s="77"/>
      <c r="M25" s="113"/>
    </row>
    <row r="26" spans="1:13" ht="12.75" customHeight="1" hidden="1">
      <c r="A26" s="60"/>
      <c r="B26" s="64"/>
      <c r="C26" s="68"/>
      <c r="D26" s="72"/>
      <c r="E26" s="33"/>
      <c r="F26" s="34"/>
      <c r="G26" s="33"/>
      <c r="H26" s="52"/>
      <c r="I26" s="78"/>
      <c r="J26" s="78"/>
      <c r="K26" s="78"/>
      <c r="L26" s="78"/>
      <c r="M26" s="113"/>
    </row>
    <row r="27" spans="1:13" ht="12.75" customHeight="1">
      <c r="A27" s="60"/>
      <c r="B27" s="64"/>
      <c r="C27" s="68"/>
      <c r="D27" s="72"/>
      <c r="E27" s="33"/>
      <c r="F27" s="34"/>
      <c r="G27" s="33"/>
      <c r="H27" s="52"/>
      <c r="I27" s="16" t="s">
        <v>48</v>
      </c>
      <c r="J27" s="16">
        <f>(103+76263.2)/1000</f>
        <v>76.36619999999999</v>
      </c>
      <c r="K27" s="16" t="s">
        <v>48</v>
      </c>
      <c r="L27" s="16">
        <f>(60.484+75233.261)/1000</f>
        <v>75.293745</v>
      </c>
      <c r="M27" s="113"/>
    </row>
    <row r="28" spans="1:13" ht="12.75">
      <c r="A28" s="60"/>
      <c r="B28" s="64"/>
      <c r="C28" s="68"/>
      <c r="D28" s="72"/>
      <c r="E28" s="33"/>
      <c r="F28" s="34"/>
      <c r="G28" s="33"/>
      <c r="H28" s="52"/>
      <c r="I28" s="17" t="s">
        <v>49</v>
      </c>
      <c r="J28" s="16">
        <f>(0.7+57848)/1000</f>
        <v>57.848699999999994</v>
      </c>
      <c r="K28" s="17" t="s">
        <v>49</v>
      </c>
      <c r="L28" s="16">
        <f>(0.557+52704.076)/1000</f>
        <v>52.704633</v>
      </c>
      <c r="M28" s="113"/>
    </row>
    <row r="29" spans="1:13" ht="12.75">
      <c r="A29" s="60"/>
      <c r="B29" s="64"/>
      <c r="C29" s="68"/>
      <c r="D29" s="73"/>
      <c r="E29" s="33"/>
      <c r="F29" s="34"/>
      <c r="G29" s="33"/>
      <c r="H29" s="82"/>
      <c r="I29" s="16" t="s">
        <v>50</v>
      </c>
      <c r="J29" s="13">
        <v>51.623</v>
      </c>
      <c r="K29" s="16" t="s">
        <v>50</v>
      </c>
      <c r="L29" s="13">
        <f>(0.376+47085.591)/1000</f>
        <v>47.085967</v>
      </c>
      <c r="M29" s="113"/>
    </row>
    <row r="30" spans="1:13" ht="15" customHeight="1">
      <c r="A30" s="60"/>
      <c r="B30" s="64"/>
      <c r="C30" s="68"/>
      <c r="D30" s="73"/>
      <c r="E30" s="35"/>
      <c r="F30" s="36"/>
      <c r="G30" s="35"/>
      <c r="H30" s="45" t="s">
        <v>39</v>
      </c>
      <c r="I30" s="14" t="s">
        <v>23</v>
      </c>
      <c r="J30" s="15">
        <f>J31+J32+J33</f>
        <v>0</v>
      </c>
      <c r="K30" s="14" t="s">
        <v>23</v>
      </c>
      <c r="L30" s="15">
        <f>L31+L32+L33</f>
        <v>0</v>
      </c>
      <c r="M30" s="113"/>
    </row>
    <row r="31" spans="1:13" ht="12.75">
      <c r="A31" s="60"/>
      <c r="B31" s="64"/>
      <c r="C31" s="68"/>
      <c r="D31" s="73"/>
      <c r="E31" s="35"/>
      <c r="F31" s="36"/>
      <c r="G31" s="35"/>
      <c r="H31" s="52"/>
      <c r="I31" s="16" t="s">
        <v>48</v>
      </c>
      <c r="J31" s="13">
        <v>0</v>
      </c>
      <c r="K31" s="16" t="s">
        <v>48</v>
      </c>
      <c r="L31" s="13">
        <v>0</v>
      </c>
      <c r="M31" s="113"/>
    </row>
    <row r="32" spans="1:13" ht="12.75">
      <c r="A32" s="60"/>
      <c r="B32" s="64"/>
      <c r="C32" s="68"/>
      <c r="D32" s="73"/>
      <c r="E32" s="35"/>
      <c r="F32" s="36"/>
      <c r="G32" s="35"/>
      <c r="H32" s="52"/>
      <c r="I32" s="17" t="s">
        <v>49</v>
      </c>
      <c r="J32" s="13">
        <v>0</v>
      </c>
      <c r="K32" s="17" t="s">
        <v>49</v>
      </c>
      <c r="L32" s="13">
        <v>0</v>
      </c>
      <c r="M32" s="113"/>
    </row>
    <row r="33" spans="1:13" ht="12.75">
      <c r="A33" s="60"/>
      <c r="B33" s="64"/>
      <c r="C33" s="68"/>
      <c r="D33" s="73"/>
      <c r="E33" s="21"/>
      <c r="F33" s="22"/>
      <c r="G33" s="21"/>
      <c r="H33" s="52"/>
      <c r="I33" s="16" t="s">
        <v>50</v>
      </c>
      <c r="J33" s="13">
        <v>0</v>
      </c>
      <c r="K33" s="16" t="s">
        <v>50</v>
      </c>
      <c r="L33" s="13">
        <v>0</v>
      </c>
      <c r="M33" s="113"/>
    </row>
    <row r="34" spans="1:13" ht="12.75" customHeight="1">
      <c r="A34" s="60"/>
      <c r="B34" s="64"/>
      <c r="C34" s="68"/>
      <c r="D34" s="73"/>
      <c r="E34" s="25">
        <v>266.29</v>
      </c>
      <c r="F34" s="26"/>
      <c r="G34" s="109">
        <v>266.29</v>
      </c>
      <c r="H34" s="45" t="s">
        <v>40</v>
      </c>
      <c r="I34" s="18" t="s">
        <v>23</v>
      </c>
      <c r="J34" s="19">
        <f>J35+J36+J37</f>
        <v>2.723</v>
      </c>
      <c r="K34" s="18" t="s">
        <v>23</v>
      </c>
      <c r="L34" s="19">
        <f>L35+L36+L37</f>
        <v>3.615</v>
      </c>
      <c r="M34" s="113"/>
    </row>
    <row r="35" spans="1:13" ht="15" customHeight="1">
      <c r="A35" s="61"/>
      <c r="B35" s="65"/>
      <c r="C35" s="69"/>
      <c r="D35" s="73"/>
      <c r="E35" s="27"/>
      <c r="F35" s="28"/>
      <c r="G35" s="110"/>
      <c r="H35" s="52"/>
      <c r="I35" s="16" t="s">
        <v>48</v>
      </c>
      <c r="J35" s="20">
        <v>0.908</v>
      </c>
      <c r="K35" s="16" t="s">
        <v>48</v>
      </c>
      <c r="L35" s="20">
        <v>1.66</v>
      </c>
      <c r="M35" s="113"/>
    </row>
    <row r="36" spans="1:13" ht="12.75">
      <c r="A36" s="61"/>
      <c r="B36" s="65"/>
      <c r="C36" s="69"/>
      <c r="D36" s="73"/>
      <c r="E36" s="27"/>
      <c r="F36" s="28"/>
      <c r="G36" s="110"/>
      <c r="H36" s="52"/>
      <c r="I36" s="17" t="s">
        <v>49</v>
      </c>
      <c r="J36" s="20">
        <v>0.908</v>
      </c>
      <c r="K36" s="17" t="s">
        <v>49</v>
      </c>
      <c r="L36" s="20">
        <v>1.167</v>
      </c>
      <c r="M36" s="113"/>
    </row>
    <row r="37" spans="1:13" ht="12.75">
      <c r="A37" s="62"/>
      <c r="B37" s="66"/>
      <c r="C37" s="70"/>
      <c r="D37" s="74"/>
      <c r="E37" s="29"/>
      <c r="F37" s="30"/>
      <c r="G37" s="111"/>
      <c r="H37" s="52"/>
      <c r="I37" s="16" t="s">
        <v>50</v>
      </c>
      <c r="J37" s="20">
        <v>0.907</v>
      </c>
      <c r="K37" s="16" t="s">
        <v>50</v>
      </c>
      <c r="L37" s="20">
        <v>0.788</v>
      </c>
      <c r="M37" s="114"/>
    </row>
    <row r="38" spans="1:13" ht="3.75" customHeight="1">
      <c r="A38" s="59" t="s">
        <v>13</v>
      </c>
      <c r="B38" s="63" t="s">
        <v>7</v>
      </c>
      <c r="C38" s="75" t="s">
        <v>17</v>
      </c>
      <c r="D38" s="71" t="s">
        <v>20</v>
      </c>
      <c r="E38" s="31" t="s">
        <v>45</v>
      </c>
      <c r="F38" s="23"/>
      <c r="G38" s="39" t="s">
        <v>45</v>
      </c>
      <c r="H38" s="45" t="s">
        <v>38</v>
      </c>
      <c r="I38" s="76" t="s">
        <v>23</v>
      </c>
      <c r="J38" s="76">
        <f>J43+J44+J45</f>
        <v>77.707999</v>
      </c>
      <c r="K38" s="76" t="s">
        <v>23</v>
      </c>
      <c r="L38" s="76">
        <f>L43+L44+L45</f>
        <v>68.159</v>
      </c>
      <c r="M38" s="102" t="s">
        <v>41</v>
      </c>
    </row>
    <row r="39" spans="1:13" ht="10.5" customHeight="1">
      <c r="A39" s="60"/>
      <c r="B39" s="64"/>
      <c r="C39" s="68"/>
      <c r="D39" s="72"/>
      <c r="E39" s="33"/>
      <c r="F39" s="24"/>
      <c r="G39" s="40"/>
      <c r="H39" s="52"/>
      <c r="I39" s="77"/>
      <c r="J39" s="77"/>
      <c r="K39" s="77"/>
      <c r="L39" s="77"/>
      <c r="M39" s="103"/>
    </row>
    <row r="40" spans="1:13" ht="5.25" customHeight="1" hidden="1">
      <c r="A40" s="60"/>
      <c r="B40" s="64"/>
      <c r="C40" s="68"/>
      <c r="D40" s="72"/>
      <c r="E40" s="33"/>
      <c r="F40" s="24"/>
      <c r="G40" s="40"/>
      <c r="H40" s="52"/>
      <c r="I40" s="77"/>
      <c r="J40" s="77"/>
      <c r="K40" s="77"/>
      <c r="L40" s="77"/>
      <c r="M40" s="103"/>
    </row>
    <row r="41" spans="1:13" ht="1.5" customHeight="1" hidden="1">
      <c r="A41" s="60"/>
      <c r="B41" s="64"/>
      <c r="C41" s="68"/>
      <c r="D41" s="72"/>
      <c r="E41" s="33"/>
      <c r="F41" s="24"/>
      <c r="G41" s="40"/>
      <c r="H41" s="52"/>
      <c r="I41" s="77"/>
      <c r="J41" s="77"/>
      <c r="K41" s="77"/>
      <c r="L41" s="77"/>
      <c r="M41" s="103"/>
    </row>
    <row r="42" spans="1:13" ht="1.5" customHeight="1" hidden="1">
      <c r="A42" s="60"/>
      <c r="B42" s="64"/>
      <c r="C42" s="68"/>
      <c r="D42" s="72"/>
      <c r="E42" s="33"/>
      <c r="F42" s="24"/>
      <c r="G42" s="40"/>
      <c r="H42" s="52"/>
      <c r="I42" s="78"/>
      <c r="J42" s="78"/>
      <c r="K42" s="78"/>
      <c r="L42" s="78"/>
      <c r="M42" s="103"/>
    </row>
    <row r="43" spans="1:13" ht="12.75">
      <c r="A43" s="60"/>
      <c r="B43" s="64"/>
      <c r="C43" s="68"/>
      <c r="D43" s="72"/>
      <c r="E43" s="33"/>
      <c r="F43" s="24"/>
      <c r="G43" s="40"/>
      <c r="H43" s="52"/>
      <c r="I43" s="16" t="s">
        <v>48</v>
      </c>
      <c r="J43" s="16">
        <f>(6.923+37262.799)/1000</f>
        <v>37.269722</v>
      </c>
      <c r="K43" s="16" t="s">
        <v>48</v>
      </c>
      <c r="L43" s="16">
        <v>32.888</v>
      </c>
      <c r="M43" s="103"/>
    </row>
    <row r="44" spans="1:13" ht="12.75">
      <c r="A44" s="60"/>
      <c r="B44" s="64"/>
      <c r="C44" s="68"/>
      <c r="D44" s="72"/>
      <c r="E44" s="33"/>
      <c r="F44" s="24"/>
      <c r="G44" s="40"/>
      <c r="H44" s="52"/>
      <c r="I44" s="17" t="s">
        <v>49</v>
      </c>
      <c r="J44" s="16">
        <f>(7.154+21232.1)/1000</f>
        <v>21.239253999999995</v>
      </c>
      <c r="K44" s="17" t="s">
        <v>49</v>
      </c>
      <c r="L44" s="16">
        <v>19.157</v>
      </c>
      <c r="M44" s="103"/>
    </row>
    <row r="45" spans="1:13" ht="12.75">
      <c r="A45" s="60"/>
      <c r="B45" s="64"/>
      <c r="C45" s="68"/>
      <c r="D45" s="73"/>
      <c r="E45" s="33"/>
      <c r="F45" s="24"/>
      <c r="G45" s="40"/>
      <c r="H45" s="82"/>
      <c r="I45" s="16" t="s">
        <v>50</v>
      </c>
      <c r="J45" s="13">
        <f>(6.923+19192.1)/1000</f>
        <v>19.199022999999997</v>
      </c>
      <c r="K45" s="16" t="s">
        <v>50</v>
      </c>
      <c r="L45" s="13">
        <v>16.114</v>
      </c>
      <c r="M45" s="103"/>
    </row>
    <row r="46" spans="1:13" ht="12.75">
      <c r="A46" s="60"/>
      <c r="B46" s="64"/>
      <c r="C46" s="68"/>
      <c r="D46" s="73"/>
      <c r="E46" s="33"/>
      <c r="F46" s="24"/>
      <c r="G46" s="40"/>
      <c r="H46" s="45" t="s">
        <v>39</v>
      </c>
      <c r="I46" s="14" t="s">
        <v>23</v>
      </c>
      <c r="J46" s="15">
        <f>J47+J48+J49</f>
        <v>0.0172</v>
      </c>
      <c r="K46" s="14" t="s">
        <v>23</v>
      </c>
      <c r="L46" s="15">
        <f>L47+L48+L49</f>
        <v>0.019004</v>
      </c>
      <c r="M46" s="103"/>
    </row>
    <row r="47" spans="1:13" ht="12.75">
      <c r="A47" s="61"/>
      <c r="B47" s="65"/>
      <c r="C47" s="69"/>
      <c r="D47" s="73"/>
      <c r="E47" s="33"/>
      <c r="F47" s="24"/>
      <c r="G47" s="40"/>
      <c r="H47" s="52"/>
      <c r="I47" s="16" t="s">
        <v>48</v>
      </c>
      <c r="J47" s="13">
        <f>(4.8+2.8)/1000</f>
        <v>0.0076</v>
      </c>
      <c r="K47" s="16" t="s">
        <v>48</v>
      </c>
      <c r="L47" s="13">
        <f>(0.388+3.338)/1000</f>
        <v>0.003726</v>
      </c>
      <c r="M47" s="103"/>
    </row>
    <row r="48" spans="1:13" ht="12.75">
      <c r="A48" s="61"/>
      <c r="B48" s="65"/>
      <c r="C48" s="69"/>
      <c r="D48" s="73"/>
      <c r="E48" s="33"/>
      <c r="F48" s="24"/>
      <c r="G48" s="40"/>
      <c r="H48" s="52"/>
      <c r="I48" s="17" t="s">
        <v>49</v>
      </c>
      <c r="J48" s="13">
        <f>4.8/1000</f>
        <v>0.0048</v>
      </c>
      <c r="K48" s="17" t="s">
        <v>49</v>
      </c>
      <c r="L48" s="13">
        <f>(6.553+1.049)/1000</f>
        <v>0.007602</v>
      </c>
      <c r="M48" s="103"/>
    </row>
    <row r="49" spans="1:13" ht="12.75">
      <c r="A49" s="62"/>
      <c r="B49" s="66"/>
      <c r="C49" s="70"/>
      <c r="D49" s="74"/>
      <c r="E49" s="37"/>
      <c r="F49" s="38"/>
      <c r="G49" s="41"/>
      <c r="H49" s="52"/>
      <c r="I49" s="16" t="s">
        <v>50</v>
      </c>
      <c r="J49" s="13">
        <f>4.8/1000</f>
        <v>0.0048</v>
      </c>
      <c r="K49" s="16" t="s">
        <v>50</v>
      </c>
      <c r="L49" s="13">
        <f>(7.376+0.3)/1000</f>
        <v>0.0076760000000000005</v>
      </c>
      <c r="M49" s="104"/>
    </row>
    <row r="50" spans="1:13" ht="3.75" customHeight="1">
      <c r="A50" s="59" t="s">
        <v>14</v>
      </c>
      <c r="B50" s="63" t="s">
        <v>8</v>
      </c>
      <c r="C50" s="75" t="s">
        <v>18</v>
      </c>
      <c r="D50" s="71" t="s">
        <v>20</v>
      </c>
      <c r="E50" s="31" t="s">
        <v>46</v>
      </c>
      <c r="F50" s="23"/>
      <c r="G50" s="31" t="s">
        <v>46</v>
      </c>
      <c r="H50" s="45" t="s">
        <v>38</v>
      </c>
      <c r="I50" s="76" t="s">
        <v>23</v>
      </c>
      <c r="J50" s="76">
        <f>J55+J56+J57</f>
        <v>42.662</v>
      </c>
      <c r="K50" s="76" t="s">
        <v>23</v>
      </c>
      <c r="L50" s="76">
        <f>L55+L56+L57</f>
        <v>35.715</v>
      </c>
      <c r="M50" s="102" t="s">
        <v>41</v>
      </c>
    </row>
    <row r="51" spans="1:13" ht="12.75" customHeight="1" hidden="1">
      <c r="A51" s="60"/>
      <c r="B51" s="64"/>
      <c r="C51" s="68"/>
      <c r="D51" s="72"/>
      <c r="E51" s="33"/>
      <c r="F51" s="24"/>
      <c r="G51" s="33"/>
      <c r="H51" s="52"/>
      <c r="I51" s="77"/>
      <c r="J51" s="77"/>
      <c r="K51" s="77"/>
      <c r="L51" s="77"/>
      <c r="M51" s="103"/>
    </row>
    <row r="52" spans="1:13" ht="7.5" customHeight="1">
      <c r="A52" s="60"/>
      <c r="B52" s="64"/>
      <c r="C52" s="68"/>
      <c r="D52" s="72"/>
      <c r="E52" s="33"/>
      <c r="F52" s="24"/>
      <c r="G52" s="33"/>
      <c r="H52" s="52"/>
      <c r="I52" s="77"/>
      <c r="J52" s="77"/>
      <c r="K52" s="77"/>
      <c r="L52" s="77"/>
      <c r="M52" s="103"/>
    </row>
    <row r="53" spans="1:13" ht="1.5" customHeight="1">
      <c r="A53" s="60"/>
      <c r="B53" s="64"/>
      <c r="C53" s="68"/>
      <c r="D53" s="72"/>
      <c r="E53" s="33"/>
      <c r="F53" s="24"/>
      <c r="G53" s="33"/>
      <c r="H53" s="52"/>
      <c r="I53" s="77"/>
      <c r="J53" s="77"/>
      <c r="K53" s="77"/>
      <c r="L53" s="77"/>
      <c r="M53" s="103"/>
    </row>
    <row r="54" spans="1:13" ht="12.75" customHeight="1" hidden="1">
      <c r="A54" s="60"/>
      <c r="B54" s="64"/>
      <c r="C54" s="68"/>
      <c r="D54" s="72"/>
      <c r="E54" s="33"/>
      <c r="F54" s="24"/>
      <c r="G54" s="33"/>
      <c r="H54" s="52"/>
      <c r="I54" s="78"/>
      <c r="J54" s="78"/>
      <c r="K54" s="78"/>
      <c r="L54" s="78"/>
      <c r="M54" s="103"/>
    </row>
    <row r="55" spans="1:13" ht="12.75">
      <c r="A55" s="60"/>
      <c r="B55" s="64"/>
      <c r="C55" s="68"/>
      <c r="D55" s="72"/>
      <c r="E55" s="33"/>
      <c r="F55" s="24"/>
      <c r="G55" s="33"/>
      <c r="H55" s="52"/>
      <c r="I55" s="16" t="s">
        <v>48</v>
      </c>
      <c r="J55" s="16">
        <v>23.308</v>
      </c>
      <c r="K55" s="16" t="s">
        <v>48</v>
      </c>
      <c r="L55" s="16">
        <v>20.981</v>
      </c>
      <c r="M55" s="103"/>
    </row>
    <row r="56" spans="1:13" ht="12.75">
      <c r="A56" s="60"/>
      <c r="B56" s="64"/>
      <c r="C56" s="68"/>
      <c r="D56" s="72"/>
      <c r="E56" s="33"/>
      <c r="F56" s="24"/>
      <c r="G56" s="33"/>
      <c r="H56" s="52"/>
      <c r="I56" s="17" t="s">
        <v>49</v>
      </c>
      <c r="J56" s="16">
        <v>11.468</v>
      </c>
      <c r="K56" s="17" t="s">
        <v>49</v>
      </c>
      <c r="L56" s="16">
        <v>8.863</v>
      </c>
      <c r="M56" s="103"/>
    </row>
    <row r="57" spans="1:13" ht="12.75">
      <c r="A57" s="60"/>
      <c r="B57" s="64"/>
      <c r="C57" s="68"/>
      <c r="D57" s="73"/>
      <c r="E57" s="33"/>
      <c r="F57" s="24"/>
      <c r="G57" s="33"/>
      <c r="H57" s="82"/>
      <c r="I57" s="16" t="s">
        <v>50</v>
      </c>
      <c r="J57" s="13">
        <v>7.886</v>
      </c>
      <c r="K57" s="16" t="s">
        <v>50</v>
      </c>
      <c r="L57" s="13">
        <v>5.871</v>
      </c>
      <c r="M57" s="103"/>
    </row>
    <row r="58" spans="1:13" ht="12.75" customHeight="1">
      <c r="A58" s="60"/>
      <c r="B58" s="64"/>
      <c r="C58" s="68"/>
      <c r="D58" s="73"/>
      <c r="E58" s="33"/>
      <c r="F58" s="24"/>
      <c r="G58" s="33"/>
      <c r="H58" s="45" t="s">
        <v>39</v>
      </c>
      <c r="I58" s="14" t="s">
        <v>23</v>
      </c>
      <c r="J58" s="15">
        <f>J59+J60+J61</f>
        <v>0.064</v>
      </c>
      <c r="K58" s="14" t="s">
        <v>23</v>
      </c>
      <c r="L58" s="15">
        <f>L59+L60+L61</f>
        <v>0.043</v>
      </c>
      <c r="M58" s="103"/>
    </row>
    <row r="59" spans="1:13" ht="12.75">
      <c r="A59" s="61"/>
      <c r="B59" s="65"/>
      <c r="C59" s="69"/>
      <c r="D59" s="73"/>
      <c r="E59" s="33"/>
      <c r="F59" s="24"/>
      <c r="G59" s="33"/>
      <c r="H59" s="52"/>
      <c r="I59" s="16" t="s">
        <v>48</v>
      </c>
      <c r="J59" s="13">
        <v>0.035</v>
      </c>
      <c r="K59" s="16" t="s">
        <v>48</v>
      </c>
      <c r="L59" s="13">
        <v>0.03</v>
      </c>
      <c r="M59" s="103"/>
    </row>
    <row r="60" spans="1:13" ht="12.75">
      <c r="A60" s="61"/>
      <c r="B60" s="65"/>
      <c r="C60" s="69"/>
      <c r="D60" s="73"/>
      <c r="E60" s="33"/>
      <c r="F60" s="24"/>
      <c r="G60" s="33"/>
      <c r="H60" s="52"/>
      <c r="I60" s="17" t="s">
        <v>49</v>
      </c>
      <c r="J60" s="13">
        <v>0.017</v>
      </c>
      <c r="K60" s="17" t="s">
        <v>49</v>
      </c>
      <c r="L60" s="13">
        <v>0.007</v>
      </c>
      <c r="M60" s="103"/>
    </row>
    <row r="61" spans="1:13" ht="12.75">
      <c r="A61" s="62"/>
      <c r="B61" s="66"/>
      <c r="C61" s="70"/>
      <c r="D61" s="74"/>
      <c r="E61" s="37"/>
      <c r="F61" s="38"/>
      <c r="G61" s="37"/>
      <c r="H61" s="52"/>
      <c r="I61" s="16" t="s">
        <v>50</v>
      </c>
      <c r="J61" s="13">
        <v>0.012</v>
      </c>
      <c r="K61" s="16" t="s">
        <v>50</v>
      </c>
      <c r="L61" s="13">
        <v>0.006</v>
      </c>
      <c r="M61" s="104"/>
    </row>
    <row r="62" spans="1:13" ht="10.5" customHeight="1">
      <c r="A62" s="59" t="s">
        <v>24</v>
      </c>
      <c r="B62" s="63" t="s">
        <v>9</v>
      </c>
      <c r="C62" s="75" t="s">
        <v>17</v>
      </c>
      <c r="D62" s="71" t="s">
        <v>20</v>
      </c>
      <c r="E62" s="31" t="s">
        <v>47</v>
      </c>
      <c r="F62" s="23"/>
      <c r="G62" s="31" t="s">
        <v>47</v>
      </c>
      <c r="H62" s="45" t="s">
        <v>38</v>
      </c>
      <c r="I62" s="76" t="s">
        <v>23</v>
      </c>
      <c r="J62" s="76">
        <f>J67+J68+J69</f>
        <v>2.4259999999999997</v>
      </c>
      <c r="K62" s="76" t="s">
        <v>23</v>
      </c>
      <c r="L62" s="76">
        <f>L67+L68+L69</f>
        <v>2.441</v>
      </c>
      <c r="M62" s="102" t="s">
        <v>41</v>
      </c>
    </row>
    <row r="63" spans="1:13" ht="12.75" customHeight="1" hidden="1">
      <c r="A63" s="60"/>
      <c r="B63" s="64"/>
      <c r="C63" s="68"/>
      <c r="D63" s="72"/>
      <c r="E63" s="33"/>
      <c r="F63" s="24"/>
      <c r="G63" s="33"/>
      <c r="H63" s="52"/>
      <c r="I63" s="77"/>
      <c r="J63" s="77"/>
      <c r="K63" s="77"/>
      <c r="L63" s="77"/>
      <c r="M63" s="103"/>
    </row>
    <row r="64" spans="1:13" ht="1.5" customHeight="1">
      <c r="A64" s="60"/>
      <c r="B64" s="64"/>
      <c r="C64" s="68"/>
      <c r="D64" s="72"/>
      <c r="E64" s="33"/>
      <c r="F64" s="24"/>
      <c r="G64" s="33"/>
      <c r="H64" s="52"/>
      <c r="I64" s="77"/>
      <c r="J64" s="77"/>
      <c r="K64" s="77"/>
      <c r="L64" s="77"/>
      <c r="M64" s="103"/>
    </row>
    <row r="65" spans="1:13" ht="2.25" customHeight="1">
      <c r="A65" s="60"/>
      <c r="B65" s="64"/>
      <c r="C65" s="68"/>
      <c r="D65" s="72"/>
      <c r="E65" s="33"/>
      <c r="F65" s="24"/>
      <c r="G65" s="33"/>
      <c r="H65" s="52"/>
      <c r="I65" s="77"/>
      <c r="J65" s="77"/>
      <c r="K65" s="77"/>
      <c r="L65" s="77"/>
      <c r="M65" s="103"/>
    </row>
    <row r="66" spans="1:13" ht="12.75" customHeight="1" hidden="1">
      <c r="A66" s="60"/>
      <c r="B66" s="64"/>
      <c r="C66" s="68"/>
      <c r="D66" s="72"/>
      <c r="E66" s="33"/>
      <c r="F66" s="24"/>
      <c r="G66" s="33"/>
      <c r="H66" s="52"/>
      <c r="I66" s="78"/>
      <c r="J66" s="78"/>
      <c r="K66" s="78"/>
      <c r="L66" s="78"/>
      <c r="M66" s="103"/>
    </row>
    <row r="67" spans="1:13" ht="12.75">
      <c r="A67" s="60"/>
      <c r="B67" s="64"/>
      <c r="C67" s="68"/>
      <c r="D67" s="72"/>
      <c r="E67" s="33"/>
      <c r="F67" s="24"/>
      <c r="G67" s="33"/>
      <c r="H67" s="52"/>
      <c r="I67" s="16" t="s">
        <v>48</v>
      </c>
      <c r="J67" s="16">
        <v>1.438</v>
      </c>
      <c r="K67" s="16" t="s">
        <v>48</v>
      </c>
      <c r="L67" s="16">
        <v>1.527</v>
      </c>
      <c r="M67" s="103"/>
    </row>
    <row r="68" spans="1:13" ht="12.75">
      <c r="A68" s="60"/>
      <c r="B68" s="64"/>
      <c r="C68" s="68"/>
      <c r="D68" s="72"/>
      <c r="E68" s="33"/>
      <c r="F68" s="24"/>
      <c r="G68" s="33"/>
      <c r="H68" s="52"/>
      <c r="I68" s="17" t="s">
        <v>49</v>
      </c>
      <c r="J68" s="16">
        <v>0.62</v>
      </c>
      <c r="K68" s="17" t="s">
        <v>49</v>
      </c>
      <c r="L68" s="16">
        <v>0.589</v>
      </c>
      <c r="M68" s="103"/>
    </row>
    <row r="69" spans="1:13" ht="12.75">
      <c r="A69" s="60"/>
      <c r="B69" s="64"/>
      <c r="C69" s="68"/>
      <c r="D69" s="73"/>
      <c r="E69" s="33"/>
      <c r="F69" s="24"/>
      <c r="G69" s="33"/>
      <c r="H69" s="82"/>
      <c r="I69" s="16" t="s">
        <v>50</v>
      </c>
      <c r="J69" s="13">
        <v>0.368</v>
      </c>
      <c r="K69" s="16" t="s">
        <v>50</v>
      </c>
      <c r="L69" s="13">
        <v>0.325</v>
      </c>
      <c r="M69" s="103"/>
    </row>
    <row r="70" spans="1:13" ht="12.75">
      <c r="A70" s="60"/>
      <c r="B70" s="64"/>
      <c r="C70" s="68"/>
      <c r="D70" s="73"/>
      <c r="E70" s="33"/>
      <c r="F70" s="24"/>
      <c r="G70" s="33"/>
      <c r="H70" s="45" t="s">
        <v>39</v>
      </c>
      <c r="I70" s="14" t="s">
        <v>23</v>
      </c>
      <c r="J70" s="15">
        <f>J71+J72+J73</f>
        <v>2.176</v>
      </c>
      <c r="K70" s="14" t="s">
        <v>23</v>
      </c>
      <c r="L70" s="15">
        <f>L71+L72+L73</f>
        <v>1.067</v>
      </c>
      <c r="M70" s="103"/>
    </row>
    <row r="71" spans="1:13" ht="12.75">
      <c r="A71" s="61"/>
      <c r="B71" s="65"/>
      <c r="C71" s="69"/>
      <c r="D71" s="73"/>
      <c r="E71" s="33"/>
      <c r="F71" s="24"/>
      <c r="G71" s="33"/>
      <c r="H71" s="52"/>
      <c r="I71" s="16" t="s">
        <v>48</v>
      </c>
      <c r="J71" s="13">
        <v>0.73</v>
      </c>
      <c r="K71" s="16" t="s">
        <v>48</v>
      </c>
      <c r="L71" s="13">
        <v>0.375</v>
      </c>
      <c r="M71" s="103"/>
    </row>
    <row r="72" spans="1:13" ht="12.75">
      <c r="A72" s="61"/>
      <c r="B72" s="65"/>
      <c r="C72" s="69"/>
      <c r="D72" s="73"/>
      <c r="E72" s="33"/>
      <c r="F72" s="24"/>
      <c r="G72" s="33"/>
      <c r="H72" s="52"/>
      <c r="I72" s="17" t="s">
        <v>49</v>
      </c>
      <c r="J72" s="13">
        <v>0.725</v>
      </c>
      <c r="K72" s="17" t="s">
        <v>49</v>
      </c>
      <c r="L72" s="13">
        <v>0.353</v>
      </c>
      <c r="M72" s="103"/>
    </row>
    <row r="73" spans="1:13" ht="12.75">
      <c r="A73" s="62"/>
      <c r="B73" s="66"/>
      <c r="C73" s="70"/>
      <c r="D73" s="74"/>
      <c r="E73" s="37"/>
      <c r="F73" s="38"/>
      <c r="G73" s="37"/>
      <c r="H73" s="52"/>
      <c r="I73" s="16" t="s">
        <v>50</v>
      </c>
      <c r="J73" s="13">
        <v>0.721</v>
      </c>
      <c r="K73" s="16" t="s">
        <v>50</v>
      </c>
      <c r="L73" s="13">
        <v>0.339</v>
      </c>
      <c r="M73" s="104"/>
    </row>
    <row r="74" spans="1:13" ht="4.5" customHeight="1">
      <c r="A74" s="59" t="s">
        <v>25</v>
      </c>
      <c r="B74" s="63" t="s">
        <v>10</v>
      </c>
      <c r="C74" s="75" t="s">
        <v>19</v>
      </c>
      <c r="D74" s="71" t="s">
        <v>21</v>
      </c>
      <c r="E74" s="31">
        <v>434.16</v>
      </c>
      <c r="F74" s="23"/>
      <c r="G74" s="31">
        <v>434.16</v>
      </c>
      <c r="H74" s="45" t="s">
        <v>38</v>
      </c>
      <c r="I74" s="76" t="s">
        <v>23</v>
      </c>
      <c r="J74" s="76">
        <f>J79+J80+J81</f>
        <v>0.002</v>
      </c>
      <c r="K74" s="76" t="s">
        <v>23</v>
      </c>
      <c r="L74" s="76">
        <f>L79+L80+L81</f>
        <v>0.002</v>
      </c>
      <c r="M74" s="102" t="s">
        <v>41</v>
      </c>
    </row>
    <row r="75" spans="1:13" ht="1.5" customHeight="1">
      <c r="A75" s="60"/>
      <c r="B75" s="64"/>
      <c r="C75" s="68"/>
      <c r="D75" s="72"/>
      <c r="E75" s="33"/>
      <c r="F75" s="24"/>
      <c r="G75" s="33"/>
      <c r="H75" s="52"/>
      <c r="I75" s="77"/>
      <c r="J75" s="77"/>
      <c r="K75" s="77"/>
      <c r="L75" s="77"/>
      <c r="M75" s="103"/>
    </row>
    <row r="76" spans="1:13" ht="1.5" customHeight="1">
      <c r="A76" s="60"/>
      <c r="B76" s="64"/>
      <c r="C76" s="68"/>
      <c r="D76" s="72"/>
      <c r="E76" s="33"/>
      <c r="F76" s="24"/>
      <c r="G76" s="33"/>
      <c r="H76" s="52"/>
      <c r="I76" s="77"/>
      <c r="J76" s="77"/>
      <c r="K76" s="77"/>
      <c r="L76" s="77"/>
      <c r="M76" s="103"/>
    </row>
    <row r="77" spans="1:13" ht="7.5" customHeight="1">
      <c r="A77" s="60"/>
      <c r="B77" s="64"/>
      <c r="C77" s="68"/>
      <c r="D77" s="72"/>
      <c r="E77" s="33"/>
      <c r="F77" s="24"/>
      <c r="G77" s="33"/>
      <c r="H77" s="52"/>
      <c r="I77" s="77"/>
      <c r="J77" s="77"/>
      <c r="K77" s="77"/>
      <c r="L77" s="77"/>
      <c r="M77" s="103"/>
    </row>
    <row r="78" spans="1:13" ht="1.5" customHeight="1">
      <c r="A78" s="60"/>
      <c r="B78" s="64"/>
      <c r="C78" s="68"/>
      <c r="D78" s="72"/>
      <c r="E78" s="33"/>
      <c r="F78" s="24"/>
      <c r="G78" s="33"/>
      <c r="H78" s="52"/>
      <c r="I78" s="78"/>
      <c r="J78" s="78"/>
      <c r="K78" s="78"/>
      <c r="L78" s="78"/>
      <c r="M78" s="103"/>
    </row>
    <row r="79" spans="1:13" ht="12.75">
      <c r="A79" s="60"/>
      <c r="B79" s="64"/>
      <c r="C79" s="68"/>
      <c r="D79" s="72"/>
      <c r="E79" s="33"/>
      <c r="F79" s="24"/>
      <c r="G79" s="33"/>
      <c r="H79" s="52"/>
      <c r="I79" s="16" t="s">
        <v>48</v>
      </c>
      <c r="J79" s="16">
        <v>0.002</v>
      </c>
      <c r="K79" s="16" t="s">
        <v>48</v>
      </c>
      <c r="L79" s="16">
        <v>0.002</v>
      </c>
      <c r="M79" s="103"/>
    </row>
    <row r="80" spans="1:13" ht="12.75">
      <c r="A80" s="60"/>
      <c r="B80" s="64"/>
      <c r="C80" s="68"/>
      <c r="D80" s="72"/>
      <c r="E80" s="33"/>
      <c r="F80" s="24"/>
      <c r="G80" s="33"/>
      <c r="H80" s="52"/>
      <c r="I80" s="17" t="s">
        <v>49</v>
      </c>
      <c r="J80" s="16">
        <v>0</v>
      </c>
      <c r="K80" s="17" t="s">
        <v>49</v>
      </c>
      <c r="L80" s="16">
        <v>0</v>
      </c>
      <c r="M80" s="103"/>
    </row>
    <row r="81" spans="1:13" ht="12.75">
      <c r="A81" s="60"/>
      <c r="B81" s="64"/>
      <c r="C81" s="68"/>
      <c r="D81" s="73"/>
      <c r="E81" s="33"/>
      <c r="F81" s="24"/>
      <c r="G81" s="33"/>
      <c r="H81" s="82"/>
      <c r="I81" s="16" t="s">
        <v>50</v>
      </c>
      <c r="J81" s="13">
        <v>0</v>
      </c>
      <c r="K81" s="16" t="s">
        <v>50</v>
      </c>
      <c r="L81" s="13">
        <v>0</v>
      </c>
      <c r="M81" s="103"/>
    </row>
    <row r="82" spans="1:13" ht="15" customHeight="1">
      <c r="A82" s="60"/>
      <c r="B82" s="64"/>
      <c r="C82" s="68"/>
      <c r="D82" s="73"/>
      <c r="E82" s="33"/>
      <c r="F82" s="24"/>
      <c r="G82" s="33"/>
      <c r="H82" s="45" t="s">
        <v>39</v>
      </c>
      <c r="I82" s="14" t="s">
        <v>23</v>
      </c>
      <c r="J82" s="15">
        <f>J83+J84+J85</f>
        <v>0</v>
      </c>
      <c r="K82" s="14" t="s">
        <v>23</v>
      </c>
      <c r="L82" s="15">
        <f>L83+L84+L85</f>
        <v>0</v>
      </c>
      <c r="M82" s="103"/>
    </row>
    <row r="83" spans="1:13" ht="12.75">
      <c r="A83" s="61"/>
      <c r="B83" s="65"/>
      <c r="C83" s="69"/>
      <c r="D83" s="73"/>
      <c r="E83" s="33"/>
      <c r="F83" s="24"/>
      <c r="G83" s="33"/>
      <c r="H83" s="52"/>
      <c r="I83" s="16" t="s">
        <v>48</v>
      </c>
      <c r="J83" s="13">
        <v>0</v>
      </c>
      <c r="K83" s="16" t="s">
        <v>48</v>
      </c>
      <c r="L83" s="13">
        <v>0</v>
      </c>
      <c r="M83" s="103"/>
    </row>
    <row r="84" spans="1:13" ht="12.75">
      <c r="A84" s="61"/>
      <c r="B84" s="65"/>
      <c r="C84" s="69"/>
      <c r="D84" s="73"/>
      <c r="E84" s="33"/>
      <c r="F84" s="24"/>
      <c r="G84" s="33"/>
      <c r="H84" s="52"/>
      <c r="I84" s="17" t="s">
        <v>49</v>
      </c>
      <c r="J84" s="13">
        <v>0</v>
      </c>
      <c r="K84" s="17" t="s">
        <v>49</v>
      </c>
      <c r="L84" s="13">
        <v>0</v>
      </c>
      <c r="M84" s="103"/>
    </row>
    <row r="85" spans="1:13" ht="12.75">
      <c r="A85" s="62"/>
      <c r="B85" s="66"/>
      <c r="C85" s="70"/>
      <c r="D85" s="74"/>
      <c r="E85" s="37"/>
      <c r="F85" s="38"/>
      <c r="G85" s="37"/>
      <c r="H85" s="52"/>
      <c r="I85" s="16" t="s">
        <v>50</v>
      </c>
      <c r="J85" s="13">
        <v>0</v>
      </c>
      <c r="K85" s="16" t="s">
        <v>50</v>
      </c>
      <c r="L85" s="13">
        <v>0</v>
      </c>
      <c r="M85" s="104"/>
    </row>
    <row r="86" spans="1:13" ht="12.75">
      <c r="A86" s="59" t="s">
        <v>26</v>
      </c>
      <c r="B86" s="63" t="s">
        <v>11</v>
      </c>
      <c r="C86" s="67" t="s">
        <v>27</v>
      </c>
      <c r="D86" s="71" t="s">
        <v>22</v>
      </c>
      <c r="E86" s="53"/>
      <c r="F86" s="54"/>
      <c r="G86" s="105"/>
      <c r="H86" s="108"/>
      <c r="I86" s="45">
        <v>0</v>
      </c>
      <c r="J86" s="42">
        <f>J87+J88+J89</f>
        <v>0</v>
      </c>
      <c r="K86" s="45">
        <v>0</v>
      </c>
      <c r="L86" s="42">
        <f>L87+L88+L89</f>
        <v>0</v>
      </c>
      <c r="M86" s="102" t="s">
        <v>41</v>
      </c>
    </row>
    <row r="87" spans="1:13" ht="12.75">
      <c r="A87" s="60"/>
      <c r="B87" s="64"/>
      <c r="C87" s="68"/>
      <c r="D87" s="72"/>
      <c r="E87" s="55"/>
      <c r="F87" s="56"/>
      <c r="G87" s="106"/>
      <c r="H87" s="52"/>
      <c r="I87" s="48"/>
      <c r="J87" s="50"/>
      <c r="K87" s="46"/>
      <c r="L87" s="43"/>
      <c r="M87" s="103"/>
    </row>
    <row r="88" spans="1:13" ht="12.75">
      <c r="A88" s="60"/>
      <c r="B88" s="64"/>
      <c r="C88" s="68"/>
      <c r="D88" s="72"/>
      <c r="E88" s="55"/>
      <c r="F88" s="56"/>
      <c r="G88" s="106"/>
      <c r="H88" s="52"/>
      <c r="I88" s="48"/>
      <c r="J88" s="50"/>
      <c r="K88" s="46"/>
      <c r="L88" s="43"/>
      <c r="M88" s="103"/>
    </row>
    <row r="89" spans="1:13" ht="12.75">
      <c r="A89" s="60"/>
      <c r="B89" s="64"/>
      <c r="C89" s="68"/>
      <c r="D89" s="72"/>
      <c r="E89" s="55"/>
      <c r="F89" s="56"/>
      <c r="G89" s="106"/>
      <c r="H89" s="52"/>
      <c r="I89" s="48"/>
      <c r="J89" s="50"/>
      <c r="K89" s="46"/>
      <c r="L89" s="43"/>
      <c r="M89" s="103"/>
    </row>
    <row r="90" spans="1:13" ht="12.75">
      <c r="A90" s="60"/>
      <c r="B90" s="64"/>
      <c r="C90" s="68"/>
      <c r="D90" s="72"/>
      <c r="E90" s="55"/>
      <c r="F90" s="56"/>
      <c r="G90" s="106"/>
      <c r="H90" s="52"/>
      <c r="I90" s="48"/>
      <c r="J90" s="50"/>
      <c r="K90" s="46"/>
      <c r="L90" s="43"/>
      <c r="M90" s="103"/>
    </row>
    <row r="91" spans="1:13" ht="12.75">
      <c r="A91" s="60"/>
      <c r="B91" s="64"/>
      <c r="C91" s="68"/>
      <c r="D91" s="72"/>
      <c r="E91" s="55"/>
      <c r="F91" s="56"/>
      <c r="G91" s="106"/>
      <c r="H91" s="52"/>
      <c r="I91" s="48"/>
      <c r="J91" s="50"/>
      <c r="K91" s="46"/>
      <c r="L91" s="43"/>
      <c r="M91" s="103"/>
    </row>
    <row r="92" spans="1:13" ht="12.75">
      <c r="A92" s="60"/>
      <c r="B92" s="64"/>
      <c r="C92" s="68"/>
      <c r="D92" s="72"/>
      <c r="E92" s="55"/>
      <c r="F92" s="56"/>
      <c r="G92" s="106"/>
      <c r="H92" s="52"/>
      <c r="I92" s="48"/>
      <c r="J92" s="50"/>
      <c r="K92" s="46"/>
      <c r="L92" s="43"/>
      <c r="M92" s="103"/>
    </row>
    <row r="93" spans="1:13" ht="12.75">
      <c r="A93" s="60"/>
      <c r="B93" s="64"/>
      <c r="C93" s="68"/>
      <c r="D93" s="73"/>
      <c r="E93" s="55"/>
      <c r="F93" s="56"/>
      <c r="G93" s="106"/>
      <c r="H93" s="52"/>
      <c r="I93" s="48"/>
      <c r="J93" s="50"/>
      <c r="K93" s="46"/>
      <c r="L93" s="43"/>
      <c r="M93" s="103"/>
    </row>
    <row r="94" spans="1:13" ht="15" customHeight="1">
      <c r="A94" s="60"/>
      <c r="B94" s="64"/>
      <c r="C94" s="68"/>
      <c r="D94" s="73"/>
      <c r="E94" s="55"/>
      <c r="F94" s="56"/>
      <c r="G94" s="106"/>
      <c r="H94" s="52"/>
      <c r="I94" s="48"/>
      <c r="J94" s="50"/>
      <c r="K94" s="46"/>
      <c r="L94" s="43"/>
      <c r="M94" s="103"/>
    </row>
    <row r="95" spans="1:13" ht="12.75">
      <c r="A95" s="61"/>
      <c r="B95" s="65"/>
      <c r="C95" s="69"/>
      <c r="D95" s="73"/>
      <c r="E95" s="55"/>
      <c r="F95" s="56"/>
      <c r="G95" s="106"/>
      <c r="H95" s="52"/>
      <c r="I95" s="48"/>
      <c r="J95" s="50"/>
      <c r="K95" s="46"/>
      <c r="L95" s="43"/>
      <c r="M95" s="103"/>
    </row>
    <row r="96" spans="1:13" ht="12.75">
      <c r="A96" s="61"/>
      <c r="B96" s="65"/>
      <c r="C96" s="69"/>
      <c r="D96" s="73"/>
      <c r="E96" s="55"/>
      <c r="F96" s="56"/>
      <c r="G96" s="106"/>
      <c r="H96" s="52"/>
      <c r="I96" s="48"/>
      <c r="J96" s="50"/>
      <c r="K96" s="46"/>
      <c r="L96" s="43"/>
      <c r="M96" s="103"/>
    </row>
    <row r="97" spans="1:13" ht="12.75" customHeight="1">
      <c r="A97" s="62"/>
      <c r="B97" s="66"/>
      <c r="C97" s="70"/>
      <c r="D97" s="74"/>
      <c r="E97" s="57"/>
      <c r="F97" s="58"/>
      <c r="G97" s="107"/>
      <c r="H97" s="82"/>
      <c r="I97" s="49"/>
      <c r="J97" s="51"/>
      <c r="K97" s="47"/>
      <c r="L97" s="44"/>
      <c r="M97" s="104"/>
    </row>
    <row r="98" ht="15.75">
      <c r="A98" s="11"/>
    </row>
    <row r="99" spans="1:13" ht="33" customHeight="1">
      <c r="A99" s="12" t="s">
        <v>41</v>
      </c>
      <c r="B99" s="101" t="s">
        <v>42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</sheetData>
  <sheetProtection/>
  <mergeCells count="105">
    <mergeCell ref="I10:I14"/>
    <mergeCell ref="J10:J14"/>
    <mergeCell ref="H10:H17"/>
    <mergeCell ref="I9:J9"/>
    <mergeCell ref="M10:M21"/>
    <mergeCell ref="H22:H29"/>
    <mergeCell ref="H30:H33"/>
    <mergeCell ref="G34:G37"/>
    <mergeCell ref="K22:K26"/>
    <mergeCell ref="L22:L26"/>
    <mergeCell ref="M22:M37"/>
    <mergeCell ref="G10:G21"/>
    <mergeCell ref="K10:K14"/>
    <mergeCell ref="H18:H21"/>
    <mergeCell ref="M86:M97"/>
    <mergeCell ref="I50:I54"/>
    <mergeCell ref="J50:J54"/>
    <mergeCell ref="K50:K54"/>
    <mergeCell ref="L50:L54"/>
    <mergeCell ref="M62:M73"/>
    <mergeCell ref="M74:M85"/>
    <mergeCell ref="I62:I66"/>
    <mergeCell ref="M50:M61"/>
    <mergeCell ref="J62:J66"/>
    <mergeCell ref="B99:M99"/>
    <mergeCell ref="H38:H45"/>
    <mergeCell ref="H46:H49"/>
    <mergeCell ref="I38:I42"/>
    <mergeCell ref="J38:J42"/>
    <mergeCell ref="K38:K42"/>
    <mergeCell ref="L38:L42"/>
    <mergeCell ref="M38:M49"/>
    <mergeCell ref="G86:G97"/>
    <mergeCell ref="H86:H97"/>
    <mergeCell ref="H50:H57"/>
    <mergeCell ref="H58:H61"/>
    <mergeCell ref="K9:L9"/>
    <mergeCell ref="A10:A21"/>
    <mergeCell ref="B10:B21"/>
    <mergeCell ref="H34:H37"/>
    <mergeCell ref="I22:I26"/>
    <mergeCell ref="J22:J26"/>
    <mergeCell ref="E9:F9"/>
    <mergeCell ref="E10:F21"/>
    <mergeCell ref="K1:M1"/>
    <mergeCell ref="K2:M2"/>
    <mergeCell ref="K3:M3"/>
    <mergeCell ref="E8:F8"/>
    <mergeCell ref="I8:J8"/>
    <mergeCell ref="K8:L8"/>
    <mergeCell ref="A5:M5"/>
    <mergeCell ref="A6:M6"/>
    <mergeCell ref="H70:H73"/>
    <mergeCell ref="I74:I78"/>
    <mergeCell ref="H74:H81"/>
    <mergeCell ref="E62:F73"/>
    <mergeCell ref="G62:G73"/>
    <mergeCell ref="H62:H69"/>
    <mergeCell ref="J74:J78"/>
    <mergeCell ref="K74:K78"/>
    <mergeCell ref="L74:L78"/>
    <mergeCell ref="L10:L14"/>
    <mergeCell ref="K62:K66"/>
    <mergeCell ref="L62:L66"/>
    <mergeCell ref="C10:C21"/>
    <mergeCell ref="D10:D21"/>
    <mergeCell ref="A22:A37"/>
    <mergeCell ref="B22:B37"/>
    <mergeCell ref="C22:C37"/>
    <mergeCell ref="D22:D37"/>
    <mergeCell ref="A38:A49"/>
    <mergeCell ref="B38:B49"/>
    <mergeCell ref="C38:C49"/>
    <mergeCell ref="D38:D49"/>
    <mergeCell ref="A50:A61"/>
    <mergeCell ref="B50:B61"/>
    <mergeCell ref="C50:C61"/>
    <mergeCell ref="D50:D61"/>
    <mergeCell ref="A62:A73"/>
    <mergeCell ref="B62:B73"/>
    <mergeCell ref="C62:C73"/>
    <mergeCell ref="D62:D73"/>
    <mergeCell ref="A74:A85"/>
    <mergeCell ref="B74:B85"/>
    <mergeCell ref="C74:C85"/>
    <mergeCell ref="D74:D85"/>
    <mergeCell ref="A86:A97"/>
    <mergeCell ref="B86:B97"/>
    <mergeCell ref="C86:C97"/>
    <mergeCell ref="D86:D97"/>
    <mergeCell ref="E50:F61"/>
    <mergeCell ref="G50:G61"/>
    <mergeCell ref="L86:L97"/>
    <mergeCell ref="K86:K97"/>
    <mergeCell ref="I86:I97"/>
    <mergeCell ref="J86:J97"/>
    <mergeCell ref="H82:H85"/>
    <mergeCell ref="E86:F97"/>
    <mergeCell ref="E74:F85"/>
    <mergeCell ref="G74:G85"/>
    <mergeCell ref="E34:F37"/>
    <mergeCell ref="E22:F33"/>
    <mergeCell ref="E38:F49"/>
    <mergeCell ref="G38:G49"/>
    <mergeCell ref="G22:G33"/>
  </mergeCells>
  <printOptions/>
  <pageMargins left="0" right="0" top="0" bottom="0" header="0.5118110236220472" footer="0.5118110236220472"/>
  <pageSetup fitToHeight="2" horizontalDpi="600" verticalDpi="600" orientation="landscape" paperSize="9" scale="9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2015-07-24T03:23:08Z</cp:lastPrinted>
  <dcterms:created xsi:type="dcterms:W3CDTF">1996-10-08T23:32:33Z</dcterms:created>
  <dcterms:modified xsi:type="dcterms:W3CDTF">2015-07-27T12:55:44Z</dcterms:modified>
  <cp:category/>
  <cp:version/>
  <cp:contentType/>
  <cp:contentStatus/>
</cp:coreProperties>
</file>